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becf/Dropbox/Pour Olivier/Travaux CENDRES/Livrable/Logistique/Annexes/"/>
    </mc:Choice>
  </mc:AlternateContent>
  <xr:revisionPtr revIDLastSave="0" documentId="13_ncr:1_{C28FE146-9640-0848-878A-7D980BF4F136}" xr6:coauthVersionLast="36" xr6:coauthVersionMax="36" xr10:uidLastSave="{00000000-0000-0000-0000-000000000000}"/>
  <bookViews>
    <workbookView xWindow="0" yWindow="460" windowWidth="28800" windowHeight="15840" xr2:uid="{87F45D65-6C8C-4226-8CBB-08A780B43B52}"/>
  </bookViews>
  <sheets>
    <sheet name="Données + Résultats" sheetId="1" r:id="rId1"/>
    <sheet name="Feuil2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13" i="1"/>
  <c r="A19" i="1"/>
  <c r="D22" i="1"/>
  <c r="D23" i="1" s="1"/>
  <c r="E22" i="1"/>
  <c r="C22" i="1" s="1"/>
  <c r="C23" i="1" s="1"/>
  <c r="E17" i="1"/>
  <c r="C17" i="1" s="1"/>
  <c r="C18" i="1" s="1"/>
  <c r="D17" i="1" l="1"/>
  <c r="D18" i="1" s="1"/>
  <c r="B17" i="1" l="1"/>
  <c r="B18" i="1" s="1"/>
  <c r="E18" i="1" s="1"/>
  <c r="F18" i="1" l="1"/>
  <c r="B19" i="1"/>
  <c r="B22" i="1" l="1"/>
  <c r="B23" i="1" s="1"/>
  <c r="B24" i="1" l="1"/>
  <c r="E23" i="1"/>
  <c r="F23" i="1"/>
</calcChain>
</file>

<file path=xl/sharedStrings.xml><?xml version="1.0" encoding="utf-8"?>
<sst xmlns="http://schemas.openxmlformats.org/spreadsheetml/2006/main" count="57" uniqueCount="44">
  <si>
    <t xml:space="preserve">Quantité de combustible </t>
  </si>
  <si>
    <t>Tonnes/an</t>
  </si>
  <si>
    <t>Humidité moyenne</t>
  </si>
  <si>
    <t>Taux de cendres</t>
  </si>
  <si>
    <t>Oui</t>
  </si>
  <si>
    <t>Quantité de cendres :</t>
  </si>
  <si>
    <t>Valeur</t>
  </si>
  <si>
    <t>Unité</t>
  </si>
  <si>
    <t>Sous-foyer</t>
  </si>
  <si>
    <t>Multi-cyclonique</t>
  </si>
  <si>
    <t>m3</t>
  </si>
  <si>
    <t>Filtre à manche/électrofiltre existant ?</t>
  </si>
  <si>
    <t>Masse volumique cendres humides</t>
  </si>
  <si>
    <t>Masse volumique cendres sèches</t>
  </si>
  <si>
    <t>kg/m3</t>
  </si>
  <si>
    <t>Filtre multicyclone existant ?</t>
  </si>
  <si>
    <t>Non</t>
  </si>
  <si>
    <t>Sèche</t>
  </si>
  <si>
    <t>Humide</t>
  </si>
  <si>
    <t>fois par an</t>
  </si>
  <si>
    <t>Hypothèses</t>
  </si>
  <si>
    <t>kw</t>
  </si>
  <si>
    <t>PCIhumide (30%)</t>
  </si>
  <si>
    <t>kJ/Tonne</t>
  </si>
  <si>
    <t>kg/jour</t>
  </si>
  <si>
    <t>jours</t>
  </si>
  <si>
    <t xml:space="preserve">Rendement moyen </t>
  </si>
  <si>
    <t>Puissance nominale</t>
  </si>
  <si>
    <t>m3/jour</t>
  </si>
  <si>
    <t>A remplir</t>
  </si>
  <si>
    <t>Peut être modifié</t>
  </si>
  <si>
    <t>Humidité des cendres humides</t>
  </si>
  <si>
    <t>Evacuation cendres sous-foyer par voie</t>
  </si>
  <si>
    <t>Evacuation cendres multi-cycloniques  par voie</t>
  </si>
  <si>
    <t>Masse de cendres sèches (Tonnes/an)</t>
  </si>
  <si>
    <t>Volume de cendres (m3/an)</t>
  </si>
  <si>
    <t>TOTAL cendres sèches</t>
  </si>
  <si>
    <t>TOTAL cendres humides</t>
  </si>
  <si>
    <t>Caractéristiques du combustible et de la chaufferie</t>
  </si>
  <si>
    <t>Résultat</t>
  </si>
  <si>
    <t>Calculette créée par le CIBE - version Octobre 2020 - Pour accéder à l'ensemble des travaux du CIBE adhérez sur https://cibe.fr/adherer/</t>
  </si>
  <si>
    <t>Poussières de filtration</t>
  </si>
  <si>
    <t>Evacuation poussières de filtration par voie</t>
  </si>
  <si>
    <t>Evacuation commune cendres sous-foyer et multicycloniques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</si>
</sst>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5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9" fontId="0" fillId="0" borderId="0" xfId="1" applyFont="1" applyFill="1" applyBorder="1"/>
    <xf numFmtId="0" fontId="0" fillId="0" borderId="0" xfId="0" applyBorder="1"/>
    <xf numFmtId="0" fontId="0" fillId="0" borderId="8" xfId="0" applyBorder="1"/>
    <xf numFmtId="2" fontId="0" fillId="0" borderId="10" xfId="0" applyNumberFormat="1" applyBorder="1"/>
    <xf numFmtId="0" fontId="0" fillId="0" borderId="13" xfId="0" applyBorder="1"/>
    <xf numFmtId="0" fontId="0" fillId="0" borderId="14" xfId="0" applyBorder="1"/>
    <xf numFmtId="2" fontId="0" fillId="0" borderId="16" xfId="0" applyNumberFormat="1" applyBorder="1"/>
    <xf numFmtId="0" fontId="0" fillId="0" borderId="6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7" xfId="0" applyFill="1" applyBorder="1"/>
    <xf numFmtId="0" fontId="0" fillId="0" borderId="8" xfId="0" applyFill="1" applyBorder="1"/>
    <xf numFmtId="0" fontId="2" fillId="2" borderId="11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9" fontId="0" fillId="0" borderId="2" xfId="1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9" fontId="4" fillId="8" borderId="0" xfId="1" applyFont="1" applyFill="1" applyBorder="1" applyAlignment="1">
      <alignment horizontal="right"/>
    </xf>
    <xf numFmtId="0" fontId="0" fillId="8" borderId="0" xfId="0" applyFill="1" applyBorder="1" applyAlignment="1">
      <alignment horizontal="right"/>
    </xf>
    <xf numFmtId="0" fontId="0" fillId="8" borderId="7" xfId="0" applyFill="1" applyBorder="1" applyAlignment="1">
      <alignment horizontal="right"/>
    </xf>
    <xf numFmtId="0" fontId="3" fillId="9" borderId="4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5" fillId="10" borderId="4" xfId="0" applyFont="1" applyFill="1" applyBorder="1"/>
    <xf numFmtId="1" fontId="5" fillId="10" borderId="9" xfId="0" applyNumberFormat="1" applyFont="1" applyFill="1" applyBorder="1"/>
    <xf numFmtId="0" fontId="5" fillId="10" borderId="1" xfId="0" applyFont="1" applyFill="1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164" fontId="5" fillId="10" borderId="9" xfId="0" applyNumberFormat="1" applyFont="1" applyFill="1" applyBorder="1"/>
    <xf numFmtId="9" fontId="0" fillId="0" borderId="0" xfId="1" applyFont="1"/>
    <xf numFmtId="2" fontId="3" fillId="0" borderId="15" xfId="0" applyNumberFormat="1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4" xfId="0" applyFill="1" applyBorder="1"/>
    <xf numFmtId="0" fontId="0" fillId="8" borderId="9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17" xfId="0" applyFill="1" applyBorder="1"/>
    <xf numFmtId="0" fontId="4" fillId="8" borderId="18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left"/>
    </xf>
    <xf numFmtId="2" fontId="3" fillId="12" borderId="15" xfId="0" applyNumberFormat="1" applyFont="1" applyFill="1" applyBorder="1"/>
    <xf numFmtId="0" fontId="7" fillId="0" borderId="0" xfId="0" applyFont="1"/>
    <xf numFmtId="0" fontId="3" fillId="7" borderId="4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24</xdr:row>
      <xdr:rowOff>63500</xdr:rowOff>
    </xdr:from>
    <xdr:to>
      <xdr:col>0</xdr:col>
      <xdr:colOff>904240</xdr:colOff>
      <xdr:row>31</xdr:row>
      <xdr:rowOff>152400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AC4B3B5-7F3C-5F4C-A113-042916E91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4889500"/>
          <a:ext cx="853440" cy="142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6B6E9-0F46-4BB3-A0F3-B1FB26809D9D}">
  <dimension ref="A1:K33"/>
  <sheetViews>
    <sheetView tabSelected="1" workbookViewId="0">
      <selection activeCell="A11" sqref="A11"/>
    </sheetView>
  </sheetViews>
  <sheetFormatPr baseColWidth="10" defaultRowHeight="15" x14ac:dyDescent="0.2"/>
  <cols>
    <col min="1" max="1" width="85.5" bestFit="1" customWidth="1"/>
    <col min="2" max="2" width="9" bestFit="1" customWidth="1"/>
    <col min="3" max="3" width="14.1640625" bestFit="1" customWidth="1"/>
    <col min="4" max="4" width="18.5" bestFit="1" customWidth="1"/>
    <col min="5" max="5" width="27.6640625" bestFit="1" customWidth="1"/>
    <col min="6" max="6" width="19.6640625" bestFit="1" customWidth="1"/>
    <col min="7" max="7" width="12.1640625" bestFit="1" customWidth="1"/>
  </cols>
  <sheetData>
    <row r="1" spans="1:11" ht="16" thickBot="1" x14ac:dyDescent="0.25">
      <c r="A1" s="51" t="s">
        <v>29</v>
      </c>
      <c r="B1" s="52"/>
      <c r="C1" s="53"/>
      <c r="E1" s="48" t="s">
        <v>30</v>
      </c>
      <c r="F1" s="49"/>
      <c r="G1" s="50"/>
    </row>
    <row r="2" spans="1:11" ht="16" thickBot="1" x14ac:dyDescent="0.25">
      <c r="A2" s="25" t="s">
        <v>38</v>
      </c>
      <c r="B2" s="26" t="s">
        <v>6</v>
      </c>
      <c r="C2" s="27" t="s">
        <v>7</v>
      </c>
      <c r="E2" s="48" t="s">
        <v>20</v>
      </c>
      <c r="F2" s="49"/>
      <c r="G2" s="50"/>
    </row>
    <row r="3" spans="1:11" x14ac:dyDescent="0.2">
      <c r="A3" s="43" t="s">
        <v>0</v>
      </c>
      <c r="B3" s="44">
        <v>1500</v>
      </c>
      <c r="C3" s="45" t="s">
        <v>1</v>
      </c>
      <c r="E3" s="8" t="s">
        <v>3</v>
      </c>
      <c r="F3" s="1">
        <v>0.02</v>
      </c>
      <c r="G3" s="9"/>
    </row>
    <row r="4" spans="1:11" x14ac:dyDescent="0.2">
      <c r="A4" s="8" t="s">
        <v>2</v>
      </c>
      <c r="B4" s="22">
        <v>0.3</v>
      </c>
      <c r="C4" s="19"/>
      <c r="E4" s="8" t="s">
        <v>12</v>
      </c>
      <c r="F4" s="10">
        <v>1050</v>
      </c>
      <c r="G4" s="9" t="s">
        <v>14</v>
      </c>
    </row>
    <row r="5" spans="1:11" x14ac:dyDescent="0.2">
      <c r="A5" s="8" t="s">
        <v>27</v>
      </c>
      <c r="B5" s="23">
        <v>1000</v>
      </c>
      <c r="C5" s="20" t="s">
        <v>21</v>
      </c>
      <c r="E5" s="8" t="s">
        <v>13</v>
      </c>
      <c r="F5" s="10">
        <v>650</v>
      </c>
      <c r="G5" s="9" t="s">
        <v>14</v>
      </c>
    </row>
    <row r="6" spans="1:11" x14ac:dyDescent="0.2">
      <c r="A6" s="8" t="s">
        <v>15</v>
      </c>
      <c r="B6" s="23" t="s">
        <v>16</v>
      </c>
      <c r="C6" s="19"/>
      <c r="E6" s="8" t="s">
        <v>31</v>
      </c>
      <c r="F6" s="35">
        <v>0.3</v>
      </c>
      <c r="G6" s="9"/>
    </row>
    <row r="7" spans="1:11" x14ac:dyDescent="0.2">
      <c r="A7" s="8" t="s">
        <v>11</v>
      </c>
      <c r="B7" s="23" t="s">
        <v>16</v>
      </c>
      <c r="C7" s="20"/>
      <c r="E7" s="8" t="s">
        <v>26</v>
      </c>
      <c r="F7" s="1">
        <v>0.9</v>
      </c>
      <c r="G7" s="9"/>
    </row>
    <row r="8" spans="1:11" ht="16" thickBot="1" x14ac:dyDescent="0.25">
      <c r="A8" s="8" t="s">
        <v>32</v>
      </c>
      <c r="B8" s="23" t="s">
        <v>17</v>
      </c>
      <c r="C8" s="20"/>
      <c r="E8" s="11" t="s">
        <v>22</v>
      </c>
      <c r="F8" s="12">
        <v>11955000</v>
      </c>
      <c r="G8" s="13" t="s">
        <v>23</v>
      </c>
    </row>
    <row r="9" spans="1:11" x14ac:dyDescent="0.2">
      <c r="A9" s="8" t="s">
        <v>33</v>
      </c>
      <c r="B9" s="23" t="s">
        <v>18</v>
      </c>
      <c r="C9" s="20"/>
      <c r="E9" s="10"/>
      <c r="F9" s="10"/>
      <c r="G9" s="10"/>
    </row>
    <row r="10" spans="1:11" x14ac:dyDescent="0.2">
      <c r="A10" s="8" t="s">
        <v>42</v>
      </c>
      <c r="B10" s="23" t="s">
        <v>17</v>
      </c>
      <c r="C10" s="20"/>
      <c r="E10" s="10"/>
      <c r="F10" s="10"/>
      <c r="G10" s="10"/>
    </row>
    <row r="11" spans="1:11" ht="16" thickBot="1" x14ac:dyDescent="0.25">
      <c r="A11" s="11" t="s">
        <v>43</v>
      </c>
      <c r="B11" s="24" t="s">
        <v>16</v>
      </c>
      <c r="C11" s="21"/>
      <c r="F11" s="2"/>
    </row>
    <row r="12" spans="1:11" s="10" customFormat="1" ht="16" thickBot="1" x14ac:dyDescent="0.25">
      <c r="B12" s="39"/>
      <c r="C12" s="38"/>
    </row>
    <row r="13" spans="1:11" ht="16" thickBot="1" x14ac:dyDescent="0.25">
      <c r="A13" s="40" t="str">
        <f>IF(B11="Oui","Volume de stockage des cendres sous-foyer et multicyclonqiues","Volume de stockage des cendres sous-foyer")</f>
        <v>Volume de stockage des cendres sous-foyer</v>
      </c>
      <c r="B13" s="41">
        <v>15</v>
      </c>
      <c r="C13" s="42" t="s">
        <v>10</v>
      </c>
    </row>
    <row r="14" spans="1:11" x14ac:dyDescent="0.2">
      <c r="H14" s="10"/>
      <c r="I14" s="10"/>
      <c r="J14" s="10"/>
      <c r="K14" s="10"/>
    </row>
    <row r="15" spans="1:11" ht="16" thickBot="1" x14ac:dyDescent="0.25">
      <c r="A15" s="54" t="s">
        <v>39</v>
      </c>
      <c r="B15" s="55"/>
      <c r="C15" s="55"/>
      <c r="D15" s="55"/>
      <c r="E15" s="55"/>
      <c r="F15" s="55"/>
      <c r="H15" s="10"/>
      <c r="I15" s="10"/>
      <c r="J15" s="10"/>
      <c r="K15" s="10"/>
    </row>
    <row r="16" spans="1:11" x14ac:dyDescent="0.2">
      <c r="A16" s="14" t="s">
        <v>5</v>
      </c>
      <c r="B16" s="15" t="s">
        <v>8</v>
      </c>
      <c r="C16" s="16" t="s">
        <v>9</v>
      </c>
      <c r="D16" s="17" t="s">
        <v>41</v>
      </c>
      <c r="E16" s="18" t="s">
        <v>36</v>
      </c>
      <c r="F16" s="18" t="s">
        <v>37</v>
      </c>
      <c r="H16" s="37"/>
      <c r="I16" s="37"/>
      <c r="J16" s="37"/>
      <c r="K16" s="10"/>
    </row>
    <row r="17" spans="1:11" x14ac:dyDescent="0.2">
      <c r="A17" s="6" t="s">
        <v>34</v>
      </c>
      <c r="B17" s="4">
        <f>E17-C17-D17</f>
        <v>21</v>
      </c>
      <c r="C17" s="4">
        <f>IF($B$6="Oui",0.13*E17,0)</f>
        <v>0</v>
      </c>
      <c r="D17" s="4">
        <f>IF($B$7="Oui",0.04*E17,0)</f>
        <v>0</v>
      </c>
      <c r="E17" s="36">
        <f>F3*B3*(1-B4)</f>
        <v>21</v>
      </c>
      <c r="F17" s="46"/>
      <c r="H17" s="10"/>
      <c r="I17" s="10"/>
      <c r="J17" s="10"/>
      <c r="K17" s="10"/>
    </row>
    <row r="18" spans="1:11" ht="16" thickBot="1" x14ac:dyDescent="0.25">
      <c r="A18" s="5" t="s">
        <v>35</v>
      </c>
      <c r="B18" s="4">
        <f>B17/IF($B$8="Humide",$F$4,$F$5)*1000</f>
        <v>32.307692307692307</v>
      </c>
      <c r="C18" s="4">
        <f>C17/IF($B$9="Humide",$F$4,$F$5)*1000</f>
        <v>0</v>
      </c>
      <c r="D18" s="4">
        <f>D17/IF($B$10="Humide",$F$4,$F$5)*1000</f>
        <v>0</v>
      </c>
      <c r="E18" s="36">
        <f>IF($B$8="Humide",0,$B$18)+IF($B$9="Humide",0,$C$18)+IF($B$10="Humide",0,$D$18)</f>
        <v>32.307692307692307</v>
      </c>
      <c r="F18" s="36">
        <f>IF($B$8="Humide",$B$18,0)+IF($B$9="Humide",$C$18,0)+IF($B$10="Humide",$D$18,0)</f>
        <v>0</v>
      </c>
      <c r="H18" s="10"/>
      <c r="I18" s="10"/>
      <c r="J18" s="10"/>
      <c r="K18" s="10"/>
    </row>
    <row r="19" spans="1:11" ht="20" thickBot="1" x14ac:dyDescent="0.3">
      <c r="A19" s="28" t="str">
        <f>IF(B11="Oui","Fréquence d'évacuation cendres sous-foyer et muticycloniques","Fréquence d'évacuation cendres sous-foyer")</f>
        <v>Fréquence d'évacuation cendres sous-foyer</v>
      </c>
      <c r="B19" s="34">
        <f>IF(B11="Oui",(B18+C18)/B13,B18/B13)</f>
        <v>2.1538461538461537</v>
      </c>
      <c r="C19" s="30" t="s">
        <v>19</v>
      </c>
      <c r="D19" s="2"/>
      <c r="E19" s="31"/>
      <c r="H19" s="10"/>
      <c r="I19" s="10"/>
      <c r="J19" s="10"/>
      <c r="K19" s="10"/>
    </row>
    <row r="20" spans="1:11" ht="16" thickBot="1" x14ac:dyDescent="0.25">
      <c r="A20" s="32"/>
      <c r="B20" s="2"/>
      <c r="C20" s="2"/>
      <c r="D20" s="2"/>
      <c r="E20" s="31"/>
    </row>
    <row r="21" spans="1:11" x14ac:dyDescent="0.2">
      <c r="A21" s="14" t="s">
        <v>5</v>
      </c>
      <c r="B21" s="15" t="s">
        <v>8</v>
      </c>
      <c r="C21" s="16" t="s">
        <v>9</v>
      </c>
      <c r="D21" s="17" t="s">
        <v>41</v>
      </c>
      <c r="E21" s="18" t="s">
        <v>36</v>
      </c>
      <c r="F21" s="18" t="s">
        <v>37</v>
      </c>
    </row>
    <row r="22" spans="1:11" x14ac:dyDescent="0.2">
      <c r="A22" s="6" t="s">
        <v>24</v>
      </c>
      <c r="B22" s="4">
        <f>E22-C22-D22</f>
        <v>160.60225846925974</v>
      </c>
      <c r="C22" s="4">
        <f>IF($B$6="Oui",0.13*E22,0)</f>
        <v>0</v>
      </c>
      <c r="D22" s="4">
        <f>IF($B$7="Oui",0.04*E22,0)</f>
        <v>0</v>
      </c>
      <c r="E22" s="36">
        <f>B5*3600*24/F7/F8*F3*1000</f>
        <v>160.60225846925974</v>
      </c>
      <c r="F22" s="46"/>
    </row>
    <row r="23" spans="1:11" ht="16" thickBot="1" x14ac:dyDescent="0.25">
      <c r="A23" s="5" t="s">
        <v>28</v>
      </c>
      <c r="B23" s="7">
        <f>B22/IF($B$8="Humide",$F$4,$F$5)</f>
        <v>0.24708039764501499</v>
      </c>
      <c r="C23" s="7">
        <f>C22/IF($B$8="Humide",$F$4,$F$5)</f>
        <v>0</v>
      </c>
      <c r="D23" s="7">
        <f>D22/IF($B$8="Humide",$F$4,$F$5)</f>
        <v>0</v>
      </c>
      <c r="E23" s="36">
        <f>IF($B$8="Humide",0,$B$23)+IF($B$9="Humide",0,$C$23)+IF($B$10="Humide",0,$D$23)</f>
        <v>0.24708039764501499</v>
      </c>
      <c r="F23" s="36">
        <f>IF($B$8="Humide",$B$23,0)+IF($B$9="Humide",$C$23,0)+IF($B$10="Humide",$D$23,0)</f>
        <v>0</v>
      </c>
    </row>
    <row r="24" spans="1:11" ht="20" thickBot="1" x14ac:dyDescent="0.3">
      <c r="A24" s="28" t="str">
        <f>IF(B11="Oui","Autonomie de stockage cendres sous-foyer et muticycloniques à puissance nominale","Autonomie de stockage cendres sous-foyer à puissance nominale")</f>
        <v>Autonomie de stockage cendres sous-foyer à puissance nominale</v>
      </c>
      <c r="B24" s="29">
        <f>B13/IF(B11="Oui",B23+C23,B23)</f>
        <v>60.708984374999993</v>
      </c>
      <c r="C24" s="30" t="s">
        <v>25</v>
      </c>
      <c r="D24" s="33"/>
      <c r="E24" s="3"/>
    </row>
    <row r="33" spans="1:1" x14ac:dyDescent="0.2">
      <c r="A33" s="47" t="s">
        <v>40</v>
      </c>
    </row>
  </sheetData>
  <mergeCells count="4">
    <mergeCell ref="E2:G2"/>
    <mergeCell ref="A1:C1"/>
    <mergeCell ref="E1:G1"/>
    <mergeCell ref="A15:F15"/>
  </mergeCells>
  <phoneticPr fontId="6" type="noConversion"/>
  <dataValidations count="1">
    <dataValidation type="decimal" allowBlank="1" showInputMessage="1" showErrorMessage="1" sqref="B4" xr:uid="{F9054B2E-1EF0-49C3-BE2B-AB7AFC2D2376}">
      <formula1>0</formula1>
      <formula2>100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9ADD9C0-B724-4EF2-824B-B6F064253B92}">
          <x14:formula1>
            <xm:f>Feuil2!$B$1:$B$2</xm:f>
          </x14:formula1>
          <xm:sqref>B6:B7 B11:B12</xm:sqref>
        </x14:dataValidation>
        <x14:dataValidation type="list" allowBlank="1" showInputMessage="1" showErrorMessage="1" xr:uid="{FB20A2F4-0878-4DCC-BE51-949E66D786D4}">
          <x14:formula1>
            <xm:f>Feuil2!$A$1:$A$2</xm:f>
          </x14:formula1>
          <xm:sqref>B8:B12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A6774-571A-44A8-B837-3CBD03047215}">
  <dimension ref="A1:B2"/>
  <sheetViews>
    <sheetView workbookViewId="0">
      <selection activeCell="B3" sqref="B3"/>
    </sheetView>
  </sheetViews>
  <sheetFormatPr baseColWidth="10" defaultRowHeight="15" x14ac:dyDescent="0.2"/>
  <sheetData>
    <row r="1" spans="1:2" x14ac:dyDescent="0.2">
      <c r="A1" t="s">
        <v>17</v>
      </c>
      <c r="B1" t="s">
        <v>4</v>
      </c>
    </row>
    <row r="2" spans="1:2" x14ac:dyDescent="0.2">
      <c r="A2" t="s">
        <v>18</v>
      </c>
      <c r="B2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 + Résultats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Marion MEZZINA</cp:lastModifiedBy>
  <dcterms:created xsi:type="dcterms:W3CDTF">2020-06-24T10:58:08Z</dcterms:created>
  <dcterms:modified xsi:type="dcterms:W3CDTF">2020-10-21T09:54:39Z</dcterms:modified>
</cp:coreProperties>
</file>